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Student\Downloads\"/>
    </mc:Choice>
  </mc:AlternateContent>
  <bookViews>
    <workbookView xWindow="0" yWindow="0" windowWidth="20490" windowHeight="7770"/>
  </bookViews>
  <sheets>
    <sheet name="начальное 4кв.   " sheetId="1" r:id="rId1"/>
    <sheet name="старшее 4кв.  " sheetId="2" r:id="rId2"/>
  </sheets>
  <externalReferences>
    <externalReference r:id="rId3"/>
  </externalReferenc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2" l="1"/>
  <c r="F43" i="2"/>
  <c r="F41" i="2" s="1"/>
  <c r="F42" i="2"/>
  <c r="F40" i="2"/>
  <c r="F39" i="2"/>
  <c r="F36" i="2" s="1"/>
  <c r="F38" i="2"/>
  <c r="F37" i="2"/>
  <c r="F32" i="2"/>
  <c r="F30" i="2"/>
  <c r="F21" i="2"/>
  <c r="F20" i="2"/>
  <c r="F19" i="2"/>
  <c r="F15" i="2"/>
  <c r="F12" i="2"/>
  <c r="F47" i="2" s="1"/>
  <c r="F7" i="2"/>
  <c r="F48" i="2" s="1"/>
  <c r="F43" i="1"/>
  <c r="F42" i="1"/>
  <c r="F41" i="1"/>
  <c r="F40" i="1" s="1"/>
  <c r="F38" i="1"/>
  <c r="F37" i="1"/>
  <c r="F36" i="1"/>
  <c r="F35" i="1" s="1"/>
  <c r="F33" i="1"/>
  <c r="F27" i="1"/>
  <c r="F22" i="1"/>
  <c r="F21" i="1"/>
  <c r="F20" i="1"/>
  <c r="F17" i="1"/>
  <c r="F15" i="1"/>
  <c r="F12" i="1"/>
  <c r="F7" i="1"/>
  <c r="F47" i="1" l="1"/>
  <c r="F48" i="1" s="1"/>
</calcChain>
</file>

<file path=xl/sharedStrings.xml><?xml version="1.0" encoding="utf-8"?>
<sst xmlns="http://schemas.openxmlformats.org/spreadsheetml/2006/main" count="88" uniqueCount="59">
  <si>
    <t xml:space="preserve">    Отчет НФ дополнительных мер поддержки НМОУ "Лицей №111"-"Содружество" о целевом использовании полученных средств       за   4 квартал 2021 г.</t>
  </si>
  <si>
    <t>Начальное звено</t>
  </si>
  <si>
    <t>Остаток средств на начало отчетного периода</t>
  </si>
  <si>
    <t>Поступление средств</t>
  </si>
  <si>
    <t>Добровольные пожертвования</t>
  </si>
  <si>
    <t>Использование средств</t>
  </si>
  <si>
    <t>1. Дополнтельная образовательная деятельность</t>
  </si>
  <si>
    <t>2. Здоровье</t>
  </si>
  <si>
    <t>питьевая вода</t>
  </si>
  <si>
    <t>медикаменты</t>
  </si>
  <si>
    <t>3. Социальная поддержка</t>
  </si>
  <si>
    <t xml:space="preserve">материальная помощь </t>
  </si>
  <si>
    <t>4. "Наши дети"</t>
  </si>
  <si>
    <t>награждение учащихся  призами по итогам  Новогоднего КТД</t>
  </si>
  <si>
    <t>5. Центр информационных ресурсов</t>
  </si>
  <si>
    <t>6. Школьная столовая</t>
  </si>
  <si>
    <t>техническое обслуживание оборудования, средства для обработки инвентаря,посуда</t>
  </si>
  <si>
    <t>7. Учебный кабинет</t>
  </si>
  <si>
    <t>доска аудиторная настенная, каб.16</t>
  </si>
  <si>
    <t>диван,каб.12</t>
  </si>
  <si>
    <t>стенд, каб.16</t>
  </si>
  <si>
    <t>МФУ цетное,каб.21</t>
  </si>
  <si>
    <t>8. Культурно-творческий центр</t>
  </si>
  <si>
    <t>радиосистема двухканальная</t>
  </si>
  <si>
    <t>День театра " Мама,я из будущего"</t>
  </si>
  <si>
    <t>подготовка к Новому году (реквизит)</t>
  </si>
  <si>
    <t>9. Безопасная школа</t>
  </si>
  <si>
    <t>10. Школьный двор</t>
  </si>
  <si>
    <t>11. Школьный автобус</t>
  </si>
  <si>
    <t>медицинское освидетельствование водителя</t>
  </si>
  <si>
    <t>12. Материально-техническое оснащение</t>
  </si>
  <si>
    <t>санитарно-гигиеническое оснащение лицея</t>
  </si>
  <si>
    <t>материалы и предметы для текущих хоз.нужд</t>
  </si>
  <si>
    <t>канцелярские принадлежности</t>
  </si>
  <si>
    <t>расходы на обслуживание орг.техники и мультимедиа</t>
  </si>
  <si>
    <t>13. Расходы на содержание аппарата, в т.ч.</t>
  </si>
  <si>
    <t>расходы, связанные с оплатой труда  (включая начисления)</t>
  </si>
  <si>
    <t>договоры (включая начисления)</t>
  </si>
  <si>
    <t>14. Услуги</t>
  </si>
  <si>
    <t>банковские</t>
  </si>
  <si>
    <t>типографские</t>
  </si>
  <si>
    <t>15. Прочие</t>
  </si>
  <si>
    <t>Всего использовано средств:</t>
  </si>
  <si>
    <t>Остаток средств на конец 4 квартала 2021г.:</t>
  </si>
  <si>
    <t xml:space="preserve">         Отчет НФ дополнительных мер поддержки НМОУ "Лицей №111" - "Содружество"  о целевом использовании полученных   средств   за            4  квартал 2021 г.</t>
  </si>
  <si>
    <t>Старшее звено</t>
  </si>
  <si>
    <t>техническое обслуживание оборудования, средства для обработки инвентаря, посуда</t>
  </si>
  <si>
    <t>кресло офисное,каб.306</t>
  </si>
  <si>
    <t>кулер, каб.лекционный зал</t>
  </si>
  <si>
    <t>проектор,каб.401</t>
  </si>
  <si>
    <t>проектор,каб.403</t>
  </si>
  <si>
    <t>МФУ,каб. 302</t>
  </si>
  <si>
    <t>МФУ цветное,каб. музей</t>
  </si>
  <si>
    <t>системный блок, каб.202</t>
  </si>
  <si>
    <t>компьютер в сборе, каб.208</t>
  </si>
  <si>
    <t>доборный материал д/вычислительной техники</t>
  </si>
  <si>
    <t>ремонт видеодомофона</t>
  </si>
  <si>
    <t>расходы на обслуживание орг.техники</t>
  </si>
  <si>
    <t>договора (включая начисления)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</si>
</sst>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14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/>
    <xf numFmtId="0" fontId="3" fillId="2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3" fontId="0" fillId="0" borderId="2" xfId="0" applyNumberFormat="1" applyFill="1" applyBorder="1" applyAlignment="1">
      <alignment horizontal="center"/>
    </xf>
    <xf numFmtId="3" fontId="0" fillId="0" borderId="4" xfId="0" applyNumberFormat="1" applyFill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2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3" fontId="4" fillId="0" borderId="2" xfId="0" applyNumberFormat="1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3" fontId="3" fillId="2" borderId="2" xfId="0" applyNumberFormat="1" applyFont="1" applyFill="1" applyBorder="1" applyAlignment="1">
      <alignment horizontal="center"/>
    </xf>
    <xf numFmtId="3" fontId="3" fillId="2" borderId="4" xfId="0" applyNumberFormat="1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4" fillId="0" borderId="0" xfId="0" applyFont="1"/>
    <xf numFmtId="0" fontId="1" fillId="0" borderId="0" xfId="0" applyFont="1" applyAlignment="1">
      <alignment horizontal="center" vertical="center" wrapText="1"/>
    </xf>
    <xf numFmtId="0" fontId="6" fillId="0" borderId="0" xfId="0" applyFont="1"/>
    <xf numFmtId="3" fontId="4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74;&#1086;&#1076;&#1085;&#1072;&#1103;%20&#1086;&#1090;&#1095;&#1077;&#1090;&#1099;%20&#1087;&#1086;%20&#1082;&#1074;&#1072;&#1088;&#1090;&#1072;&#1083;&#1072;&#1084;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чальное 1кв."/>
      <sheetName val="старшее 1кв."/>
      <sheetName val="начальное 2кв. "/>
      <sheetName val="старшее 2кв. "/>
      <sheetName val="начальное 3кв.  "/>
      <sheetName val="старшее 3кв.  "/>
      <sheetName val="начальное 4кв.   "/>
      <sheetName val="старшее 4кв.  "/>
      <sheetName val="отчет 2021нач.зв."/>
      <sheetName val="отчет 2021стар.зв."/>
    </sheetNames>
    <sheetDataSet>
      <sheetData sheetId="0"/>
      <sheetData sheetId="1"/>
      <sheetData sheetId="2"/>
      <sheetData sheetId="3"/>
      <sheetData sheetId="4">
        <row r="48">
          <cell r="F48">
            <v>392227.91999999993</v>
          </cell>
        </row>
      </sheetData>
      <sheetData sheetId="5">
        <row r="44">
          <cell r="F44">
            <v>355787.69999999995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topLeftCell="A17" workbookViewId="0">
      <selection activeCell="H2" sqref="A2:IV2"/>
    </sheetView>
  </sheetViews>
  <sheetFormatPr defaultRowHeight="12.75" x14ac:dyDescent="0.2"/>
  <cols>
    <col min="5" max="5" width="27.85546875" customWidth="1"/>
    <col min="7" max="7" width="10.85546875" customWidth="1"/>
  </cols>
  <sheetData>
    <row r="1" spans="1:7" ht="2.25" hidden="1" customHeight="1" x14ac:dyDescent="0.2"/>
    <row r="2" spans="1:7" x14ac:dyDescent="0.2">
      <c r="A2" s="1" t="s">
        <v>0</v>
      </c>
      <c r="B2" s="1"/>
      <c r="C2" s="1"/>
      <c r="D2" s="1"/>
      <c r="E2" s="1"/>
      <c r="F2" s="1"/>
      <c r="G2" s="1"/>
    </row>
    <row r="3" spans="1:7" x14ac:dyDescent="0.2">
      <c r="A3" s="1"/>
      <c r="B3" s="1"/>
      <c r="C3" s="1"/>
      <c r="D3" s="1"/>
      <c r="E3" s="1"/>
      <c r="F3" s="1"/>
      <c r="G3" s="1"/>
    </row>
    <row r="4" spans="1:7" x14ac:dyDescent="0.2">
      <c r="A4" s="1"/>
      <c r="B4" s="1"/>
      <c r="C4" s="1"/>
      <c r="D4" s="1"/>
      <c r="E4" s="1"/>
      <c r="F4" s="1"/>
      <c r="G4" s="1"/>
    </row>
    <row r="5" spans="1:7" ht="15" customHeight="1" x14ac:dyDescent="0.2">
      <c r="A5" s="1"/>
      <c r="B5" s="1"/>
      <c r="C5" s="1"/>
      <c r="D5" s="1"/>
      <c r="E5" s="1"/>
      <c r="F5" s="1"/>
      <c r="G5" s="1"/>
    </row>
    <row r="6" spans="1:7" ht="12.75" customHeight="1" x14ac:dyDescent="0.2">
      <c r="A6" s="2" t="s">
        <v>1</v>
      </c>
      <c r="B6" s="2"/>
    </row>
    <row r="7" spans="1:7" x14ac:dyDescent="0.2">
      <c r="A7" s="3" t="s">
        <v>2</v>
      </c>
      <c r="B7" s="3"/>
      <c r="C7" s="3"/>
      <c r="D7" s="3"/>
      <c r="E7" s="3"/>
      <c r="F7" s="4">
        <f>'[1]начальное 3кв.  '!F48:G48</f>
        <v>392227.91999999993</v>
      </c>
      <c r="G7" s="4"/>
    </row>
    <row r="8" spans="1:7" x14ac:dyDescent="0.2">
      <c r="A8" s="5" t="s">
        <v>3</v>
      </c>
      <c r="B8" s="5"/>
      <c r="C8" s="5"/>
      <c r="D8" s="5"/>
      <c r="E8" s="5"/>
      <c r="F8" s="6"/>
      <c r="G8" s="6"/>
    </row>
    <row r="9" spans="1:7" x14ac:dyDescent="0.2">
      <c r="A9" s="3" t="s">
        <v>4</v>
      </c>
      <c r="B9" s="3"/>
      <c r="C9" s="3"/>
      <c r="D9" s="3"/>
      <c r="E9" s="3"/>
      <c r="F9" s="4">
        <v>1003780</v>
      </c>
      <c r="G9" s="4"/>
    </row>
    <row r="10" spans="1:7" x14ac:dyDescent="0.2">
      <c r="A10" s="5" t="s">
        <v>5</v>
      </c>
      <c r="B10" s="5"/>
      <c r="C10" s="5"/>
      <c r="D10" s="5"/>
      <c r="E10" s="5"/>
      <c r="F10" s="6"/>
      <c r="G10" s="6"/>
    </row>
    <row r="11" spans="1:7" x14ac:dyDescent="0.2">
      <c r="A11" s="7" t="s">
        <v>6</v>
      </c>
      <c r="B11" s="8"/>
      <c r="C11" s="8"/>
      <c r="D11" s="8"/>
      <c r="E11" s="9"/>
      <c r="F11" s="4">
        <v>0</v>
      </c>
      <c r="G11" s="4"/>
    </row>
    <row r="12" spans="1:7" x14ac:dyDescent="0.2">
      <c r="A12" s="7" t="s">
        <v>7</v>
      </c>
      <c r="B12" s="8"/>
      <c r="C12" s="8"/>
      <c r="D12" s="8"/>
      <c r="E12" s="9"/>
      <c r="F12" s="4">
        <f>F13+F14</f>
        <v>32775.22</v>
      </c>
      <c r="G12" s="4"/>
    </row>
    <row r="13" spans="1:7" x14ac:dyDescent="0.2">
      <c r="A13" s="10" t="s">
        <v>8</v>
      </c>
      <c r="B13" s="11"/>
      <c r="C13" s="11"/>
      <c r="D13" s="11"/>
      <c r="E13" s="12"/>
      <c r="F13" s="6">
        <v>25325</v>
      </c>
      <c r="G13" s="6"/>
    </row>
    <row r="14" spans="1:7" x14ac:dyDescent="0.2">
      <c r="A14" s="10" t="s">
        <v>9</v>
      </c>
      <c r="B14" s="11"/>
      <c r="C14" s="11"/>
      <c r="D14" s="11"/>
      <c r="E14" s="12"/>
      <c r="F14" s="13">
        <v>7450.22</v>
      </c>
      <c r="G14" s="14"/>
    </row>
    <row r="15" spans="1:7" x14ac:dyDescent="0.2">
      <c r="A15" s="7" t="s">
        <v>10</v>
      </c>
      <c r="B15" s="8"/>
      <c r="C15" s="8"/>
      <c r="D15" s="8"/>
      <c r="E15" s="9"/>
      <c r="F15" s="4">
        <f>F16</f>
        <v>321637</v>
      </c>
      <c r="G15" s="4"/>
    </row>
    <row r="16" spans="1:7" x14ac:dyDescent="0.2">
      <c r="A16" s="15" t="s">
        <v>11</v>
      </c>
      <c r="B16" s="11"/>
      <c r="C16" s="11"/>
      <c r="D16" s="11"/>
      <c r="E16" s="12"/>
      <c r="F16" s="6">
        <v>321637</v>
      </c>
      <c r="G16" s="6"/>
    </row>
    <row r="17" spans="1:7" x14ac:dyDescent="0.2">
      <c r="A17" s="7" t="s">
        <v>12</v>
      </c>
      <c r="B17" s="8"/>
      <c r="C17" s="8"/>
      <c r="D17" s="8"/>
      <c r="E17" s="9"/>
      <c r="F17" s="4">
        <f>F18</f>
        <v>13754.32</v>
      </c>
      <c r="G17" s="4"/>
    </row>
    <row r="18" spans="1:7" ht="12.75" customHeight="1" x14ac:dyDescent="0.2">
      <c r="A18" s="16" t="s">
        <v>13</v>
      </c>
      <c r="B18" s="17"/>
      <c r="C18" s="17"/>
      <c r="D18" s="17"/>
      <c r="E18" s="18"/>
      <c r="F18" s="19">
        <v>13754.32</v>
      </c>
      <c r="G18" s="20"/>
    </row>
    <row r="19" spans="1:7" x14ac:dyDescent="0.2">
      <c r="A19" s="7" t="s">
        <v>14</v>
      </c>
      <c r="B19" s="8"/>
      <c r="C19" s="8"/>
      <c r="D19" s="8"/>
      <c r="E19" s="9"/>
      <c r="F19" s="4">
        <v>0</v>
      </c>
      <c r="G19" s="4"/>
    </row>
    <row r="20" spans="1:7" x14ac:dyDescent="0.2">
      <c r="A20" s="7" t="s">
        <v>15</v>
      </c>
      <c r="B20" s="8"/>
      <c r="C20" s="8"/>
      <c r="D20" s="8"/>
      <c r="E20" s="9"/>
      <c r="F20" s="4">
        <f>F21</f>
        <v>15658.060000000001</v>
      </c>
      <c r="G20" s="4"/>
    </row>
    <row r="21" spans="1:7" ht="25.5" customHeight="1" x14ac:dyDescent="0.2">
      <c r="A21" s="21" t="s">
        <v>16</v>
      </c>
      <c r="B21" s="22"/>
      <c r="C21" s="22"/>
      <c r="D21" s="22"/>
      <c r="E21" s="23"/>
      <c r="F21" s="6">
        <f>2159.65+5462.39+8036.02</f>
        <v>15658.060000000001</v>
      </c>
      <c r="G21" s="6"/>
    </row>
    <row r="22" spans="1:7" x14ac:dyDescent="0.2">
      <c r="A22" s="7" t="s">
        <v>17</v>
      </c>
      <c r="B22" s="8"/>
      <c r="C22" s="8"/>
      <c r="D22" s="8"/>
      <c r="E22" s="9"/>
      <c r="F22" s="4">
        <f>F23+F24+F25+F26</f>
        <v>74670</v>
      </c>
      <c r="G22" s="4"/>
    </row>
    <row r="23" spans="1:7" x14ac:dyDescent="0.2">
      <c r="A23" s="24" t="s">
        <v>18</v>
      </c>
      <c r="B23" s="25"/>
      <c r="C23" s="25"/>
      <c r="D23" s="25"/>
      <c r="E23" s="26"/>
      <c r="F23" s="19">
        <v>13750</v>
      </c>
      <c r="G23" s="20"/>
    </row>
    <row r="24" spans="1:7" x14ac:dyDescent="0.2">
      <c r="A24" s="24" t="s">
        <v>19</v>
      </c>
      <c r="B24" s="25"/>
      <c r="C24" s="25"/>
      <c r="D24" s="25"/>
      <c r="E24" s="26"/>
      <c r="F24" s="19">
        <v>17120</v>
      </c>
      <c r="G24" s="20"/>
    </row>
    <row r="25" spans="1:7" x14ac:dyDescent="0.2">
      <c r="A25" s="15" t="s">
        <v>20</v>
      </c>
      <c r="B25" s="27"/>
      <c r="C25" s="27"/>
      <c r="D25" s="27"/>
      <c r="E25" s="28"/>
      <c r="F25" s="19">
        <v>10500</v>
      </c>
      <c r="G25" s="20"/>
    </row>
    <row r="26" spans="1:7" x14ac:dyDescent="0.2">
      <c r="A26" s="15" t="s">
        <v>21</v>
      </c>
      <c r="B26" s="27"/>
      <c r="C26" s="27"/>
      <c r="D26" s="27"/>
      <c r="E26" s="28"/>
      <c r="F26" s="19">
        <v>33300</v>
      </c>
      <c r="G26" s="20"/>
    </row>
    <row r="27" spans="1:7" x14ac:dyDescent="0.2">
      <c r="A27" s="7" t="s">
        <v>22</v>
      </c>
      <c r="B27" s="8"/>
      <c r="C27" s="8"/>
      <c r="D27" s="8"/>
      <c r="E27" s="9"/>
      <c r="F27" s="4">
        <f>F28+F29+F30</f>
        <v>108760</v>
      </c>
      <c r="G27" s="4"/>
    </row>
    <row r="28" spans="1:7" ht="15" customHeight="1" x14ac:dyDescent="0.2">
      <c r="A28" s="29" t="s">
        <v>23</v>
      </c>
      <c r="B28" s="30"/>
      <c r="C28" s="30"/>
      <c r="D28" s="30"/>
      <c r="E28" s="31"/>
      <c r="F28" s="19">
        <v>23310</v>
      </c>
      <c r="G28" s="20"/>
    </row>
    <row r="29" spans="1:7" ht="13.5" customHeight="1" x14ac:dyDescent="0.2">
      <c r="A29" s="32" t="s">
        <v>24</v>
      </c>
      <c r="B29" s="33"/>
      <c r="C29" s="33"/>
      <c r="D29" s="33"/>
      <c r="E29" s="34"/>
      <c r="F29" s="19">
        <v>84800</v>
      </c>
      <c r="G29" s="20"/>
    </row>
    <row r="30" spans="1:7" ht="13.5" customHeight="1" x14ac:dyDescent="0.2">
      <c r="A30" s="32" t="s">
        <v>25</v>
      </c>
      <c r="B30" s="33"/>
      <c r="C30" s="33"/>
      <c r="D30" s="33"/>
      <c r="E30" s="34"/>
      <c r="F30" s="19">
        <v>650</v>
      </c>
      <c r="G30" s="20"/>
    </row>
    <row r="31" spans="1:7" x14ac:dyDescent="0.2">
      <c r="A31" s="7" t="s">
        <v>26</v>
      </c>
      <c r="B31" s="8"/>
      <c r="C31" s="8"/>
      <c r="D31" s="8"/>
      <c r="E31" s="9"/>
      <c r="F31" s="4">
        <v>0</v>
      </c>
      <c r="G31" s="4"/>
    </row>
    <row r="32" spans="1:7" x14ac:dyDescent="0.2">
      <c r="A32" s="7" t="s">
        <v>27</v>
      </c>
      <c r="B32" s="8"/>
      <c r="C32" s="8"/>
      <c r="D32" s="8"/>
      <c r="E32" s="9"/>
      <c r="F32" s="35">
        <v>0</v>
      </c>
      <c r="G32" s="36"/>
    </row>
    <row r="33" spans="1:7" ht="13.5" customHeight="1" x14ac:dyDescent="0.2">
      <c r="A33" s="7" t="s">
        <v>28</v>
      </c>
      <c r="B33" s="8"/>
      <c r="C33" s="8"/>
      <c r="D33" s="8"/>
      <c r="E33" s="9"/>
      <c r="F33" s="4">
        <f>F34</f>
        <v>3196.05</v>
      </c>
      <c r="G33" s="4"/>
    </row>
    <row r="34" spans="1:7" ht="12.75" customHeight="1" x14ac:dyDescent="0.2">
      <c r="A34" s="37" t="s">
        <v>29</v>
      </c>
      <c r="B34" s="37"/>
      <c r="C34" s="37"/>
      <c r="D34" s="37"/>
      <c r="E34" s="37"/>
      <c r="F34" s="6">
        <v>3196.05</v>
      </c>
      <c r="G34" s="6"/>
    </row>
    <row r="35" spans="1:7" x14ac:dyDescent="0.2">
      <c r="A35" s="7" t="s">
        <v>30</v>
      </c>
      <c r="B35" s="8"/>
      <c r="C35" s="8"/>
      <c r="D35" s="8"/>
      <c r="E35" s="9"/>
      <c r="F35" s="4">
        <f>F36+F37+F38+F39</f>
        <v>120456.02</v>
      </c>
      <c r="G35" s="4"/>
    </row>
    <row r="36" spans="1:7" x14ac:dyDescent="0.2">
      <c r="A36" s="37" t="s">
        <v>31</v>
      </c>
      <c r="B36" s="37"/>
      <c r="C36" s="37"/>
      <c r="D36" s="37"/>
      <c r="E36" s="37"/>
      <c r="F36" s="6">
        <f>5885.17</f>
        <v>5885.17</v>
      </c>
      <c r="G36" s="6"/>
    </row>
    <row r="37" spans="1:7" x14ac:dyDescent="0.2">
      <c r="A37" s="37" t="s">
        <v>32</v>
      </c>
      <c r="B37" s="37"/>
      <c r="C37" s="37"/>
      <c r="D37" s="37"/>
      <c r="E37" s="37"/>
      <c r="F37" s="6">
        <f>49428.05</f>
        <v>49428.05</v>
      </c>
      <c r="G37" s="6"/>
    </row>
    <row r="38" spans="1:7" x14ac:dyDescent="0.2">
      <c r="A38" s="38" t="s">
        <v>33</v>
      </c>
      <c r="B38" s="39"/>
      <c r="C38" s="39"/>
      <c r="D38" s="39"/>
      <c r="E38" s="40"/>
      <c r="F38" s="13">
        <f>5680.8</f>
        <v>5680.8</v>
      </c>
      <c r="G38" s="14"/>
    </row>
    <row r="39" spans="1:7" x14ac:dyDescent="0.2">
      <c r="A39" s="37" t="s">
        <v>34</v>
      </c>
      <c r="B39" s="37"/>
      <c r="C39" s="37"/>
      <c r="D39" s="37"/>
      <c r="E39" s="37"/>
      <c r="F39" s="6">
        <v>59462</v>
      </c>
      <c r="G39" s="6"/>
    </row>
    <row r="40" spans="1:7" x14ac:dyDescent="0.2">
      <c r="A40" s="7" t="s">
        <v>35</v>
      </c>
      <c r="B40" s="8"/>
      <c r="C40" s="8"/>
      <c r="D40" s="8"/>
      <c r="E40" s="9"/>
      <c r="F40" s="4">
        <f>F41+F42</f>
        <v>230662.11000000002</v>
      </c>
      <c r="G40" s="4"/>
    </row>
    <row r="41" spans="1:7" x14ac:dyDescent="0.2">
      <c r="A41" s="21" t="s">
        <v>36</v>
      </c>
      <c r="B41" s="22"/>
      <c r="C41" s="22"/>
      <c r="D41" s="22"/>
      <c r="E41" s="23"/>
      <c r="F41" s="6">
        <f>67600+1960.42+135.21+18319.6</f>
        <v>88015.23000000001</v>
      </c>
      <c r="G41" s="6"/>
    </row>
    <row r="42" spans="1:7" ht="12.75" customHeight="1" x14ac:dyDescent="0.2">
      <c r="A42" s="21" t="s">
        <v>37</v>
      </c>
      <c r="B42" s="22"/>
      <c r="C42" s="22"/>
      <c r="D42" s="22"/>
      <c r="E42" s="23"/>
      <c r="F42" s="13">
        <f>112232+30414.88</f>
        <v>142646.88</v>
      </c>
      <c r="G42" s="14"/>
    </row>
    <row r="43" spans="1:7" x14ac:dyDescent="0.2">
      <c r="A43" s="7" t="s">
        <v>38</v>
      </c>
      <c r="B43" s="41"/>
      <c r="C43" s="41"/>
      <c r="D43" s="41"/>
      <c r="E43" s="42"/>
      <c r="F43" s="4">
        <f>F44+F45</f>
        <v>18831.77</v>
      </c>
      <c r="G43" s="4"/>
    </row>
    <row r="44" spans="1:7" x14ac:dyDescent="0.2">
      <c r="A44" s="37" t="s">
        <v>39</v>
      </c>
      <c r="B44" s="37"/>
      <c r="C44" s="37"/>
      <c r="D44" s="37"/>
      <c r="E44" s="37"/>
      <c r="F44" s="6">
        <v>18777.77</v>
      </c>
      <c r="G44" s="6"/>
    </row>
    <row r="45" spans="1:7" x14ac:dyDescent="0.2">
      <c r="A45" s="10" t="s">
        <v>40</v>
      </c>
      <c r="B45" s="11"/>
      <c r="C45" s="11"/>
      <c r="D45" s="11"/>
      <c r="E45" s="12"/>
      <c r="F45" s="13">
        <v>54</v>
      </c>
      <c r="G45" s="14"/>
    </row>
    <row r="46" spans="1:7" x14ac:dyDescent="0.2">
      <c r="A46" s="7" t="s">
        <v>41</v>
      </c>
      <c r="B46" s="8"/>
      <c r="C46" s="8"/>
      <c r="D46" s="8"/>
      <c r="E46" s="9"/>
      <c r="F46" s="4">
        <v>0</v>
      </c>
      <c r="G46" s="4"/>
    </row>
    <row r="47" spans="1:7" x14ac:dyDescent="0.2">
      <c r="A47" s="7" t="s">
        <v>42</v>
      </c>
      <c r="B47" s="8"/>
      <c r="C47" s="8"/>
      <c r="D47" s="8"/>
      <c r="E47" s="9"/>
      <c r="F47" s="4">
        <f>F12+F15+F17+F20+F22+F27+F33+F35+F40+F43</f>
        <v>940400.55</v>
      </c>
      <c r="G47" s="4"/>
    </row>
    <row r="48" spans="1:7" x14ac:dyDescent="0.2">
      <c r="A48" s="7" t="s">
        <v>43</v>
      </c>
      <c r="B48" s="8"/>
      <c r="C48" s="8"/>
      <c r="D48" s="8"/>
      <c r="E48" s="9"/>
      <c r="F48" s="4">
        <f>F7+F9-F47</f>
        <v>455607.36999999988</v>
      </c>
      <c r="G48" s="4"/>
    </row>
  </sheetData>
  <mergeCells count="85">
    <mergeCell ref="A46:E46"/>
    <mergeCell ref="F46:G46"/>
    <mergeCell ref="A47:E47"/>
    <mergeCell ref="F47:G47"/>
    <mergeCell ref="A48:E48"/>
    <mergeCell ref="F48:G48"/>
    <mergeCell ref="A43:E43"/>
    <mergeCell ref="F43:G43"/>
    <mergeCell ref="A44:E44"/>
    <mergeCell ref="F44:G44"/>
    <mergeCell ref="A45:E45"/>
    <mergeCell ref="F45:G45"/>
    <mergeCell ref="A40:E40"/>
    <mergeCell ref="F40:G40"/>
    <mergeCell ref="A41:E41"/>
    <mergeCell ref="F41:G41"/>
    <mergeCell ref="A42:E42"/>
    <mergeCell ref="F42:G42"/>
    <mergeCell ref="A37:E37"/>
    <mergeCell ref="F37:G37"/>
    <mergeCell ref="A38:E38"/>
    <mergeCell ref="F38:G38"/>
    <mergeCell ref="A39:E39"/>
    <mergeCell ref="F39:G39"/>
    <mergeCell ref="A34:E34"/>
    <mergeCell ref="F34:G34"/>
    <mergeCell ref="A35:E35"/>
    <mergeCell ref="F35:G35"/>
    <mergeCell ref="A36:E36"/>
    <mergeCell ref="F36:G36"/>
    <mergeCell ref="A31:E31"/>
    <mergeCell ref="F31:G31"/>
    <mergeCell ref="A32:E32"/>
    <mergeCell ref="F32:G32"/>
    <mergeCell ref="A33:E33"/>
    <mergeCell ref="F33:G33"/>
    <mergeCell ref="A28:E28"/>
    <mergeCell ref="F28:G28"/>
    <mergeCell ref="A29:E29"/>
    <mergeCell ref="F29:G29"/>
    <mergeCell ref="A30:E30"/>
    <mergeCell ref="F30:G30"/>
    <mergeCell ref="A25:E25"/>
    <mergeCell ref="F25:G25"/>
    <mergeCell ref="A26:E26"/>
    <mergeCell ref="F26:G26"/>
    <mergeCell ref="A27:E27"/>
    <mergeCell ref="F27:G27"/>
    <mergeCell ref="A22:E22"/>
    <mergeCell ref="F22:G22"/>
    <mergeCell ref="A23:E23"/>
    <mergeCell ref="F23:G23"/>
    <mergeCell ref="A24:E24"/>
    <mergeCell ref="F24:G24"/>
    <mergeCell ref="A19:E19"/>
    <mergeCell ref="F19:G19"/>
    <mergeCell ref="A20:E20"/>
    <mergeCell ref="F20:G20"/>
    <mergeCell ref="A21:E21"/>
    <mergeCell ref="F21:G21"/>
    <mergeCell ref="A16:E16"/>
    <mergeCell ref="F16:G16"/>
    <mergeCell ref="A17:E17"/>
    <mergeCell ref="F17:G17"/>
    <mergeCell ref="A18:E18"/>
    <mergeCell ref="F18:G18"/>
    <mergeCell ref="A13:E13"/>
    <mergeCell ref="F13:G13"/>
    <mergeCell ref="A14:E14"/>
    <mergeCell ref="F14:G14"/>
    <mergeCell ref="A15:E15"/>
    <mergeCell ref="F15:G15"/>
    <mergeCell ref="A10:E10"/>
    <mergeCell ref="F10:G10"/>
    <mergeCell ref="A11:E11"/>
    <mergeCell ref="F11:G11"/>
    <mergeCell ref="A12:E12"/>
    <mergeCell ref="F12:G12"/>
    <mergeCell ref="A2:G5"/>
    <mergeCell ref="A7:E7"/>
    <mergeCell ref="F7:G7"/>
    <mergeCell ref="A8:E8"/>
    <mergeCell ref="F8:G8"/>
    <mergeCell ref="A9:E9"/>
    <mergeCell ref="F9:G9"/>
  </mergeCells>
  <pageMargins left="0.75" right="0.75" top="0.17" bottom="0.16" header="0.17" footer="0.16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opLeftCell="A2" workbookViewId="0">
      <selection activeCell="A2" sqref="A2:IV2"/>
    </sheetView>
  </sheetViews>
  <sheetFormatPr defaultRowHeight="12.75" x14ac:dyDescent="0.2"/>
  <cols>
    <col min="1" max="4" width="9.140625" style="43"/>
    <col min="5" max="5" width="32.42578125" style="43" customWidth="1"/>
    <col min="6" max="6" width="9.140625" style="43"/>
    <col min="7" max="7" width="13.28515625" style="43" customWidth="1"/>
    <col min="8" max="16384" width="9.140625" style="43"/>
  </cols>
  <sheetData>
    <row r="1" spans="1:7" ht="1.5" hidden="1" customHeight="1" x14ac:dyDescent="0.2"/>
    <row r="2" spans="1:7" ht="12" customHeight="1" x14ac:dyDescent="0.2">
      <c r="A2" s="44" t="s">
        <v>44</v>
      </c>
      <c r="B2" s="44"/>
      <c r="C2" s="44"/>
      <c r="D2" s="44"/>
      <c r="E2" s="44"/>
      <c r="F2" s="44"/>
      <c r="G2" s="44"/>
    </row>
    <row r="3" spans="1:7" ht="3" customHeight="1" x14ac:dyDescent="0.2">
      <c r="A3" s="44"/>
      <c r="B3" s="44"/>
      <c r="C3" s="44"/>
      <c r="D3" s="44"/>
      <c r="E3" s="44"/>
      <c r="F3" s="44"/>
      <c r="G3" s="44"/>
    </row>
    <row r="4" spans="1:7" ht="9" customHeight="1" x14ac:dyDescent="0.2">
      <c r="A4" s="44"/>
      <c r="B4" s="44"/>
      <c r="C4" s="44"/>
      <c r="D4" s="44"/>
      <c r="E4" s="44"/>
      <c r="F4" s="44"/>
      <c r="G4" s="44"/>
    </row>
    <row r="5" spans="1:7" ht="32.25" customHeight="1" x14ac:dyDescent="0.2">
      <c r="A5" s="44"/>
      <c r="B5" s="44"/>
      <c r="C5" s="44"/>
      <c r="D5" s="44"/>
      <c r="E5" s="44"/>
      <c r="F5" s="44"/>
      <c r="G5" s="44"/>
    </row>
    <row r="6" spans="1:7" ht="14.25" customHeight="1" x14ac:dyDescent="0.2">
      <c r="A6" s="45" t="s">
        <v>45</v>
      </c>
    </row>
    <row r="7" spans="1:7" x14ac:dyDescent="0.2">
      <c r="A7" s="3" t="s">
        <v>2</v>
      </c>
      <c r="B7" s="3"/>
      <c r="C7" s="3"/>
      <c r="D7" s="3"/>
      <c r="E7" s="3"/>
      <c r="F7" s="4">
        <f>'[1]старшее 3кв.  '!F44:G44</f>
        <v>355787.69999999995</v>
      </c>
      <c r="G7" s="4"/>
    </row>
    <row r="8" spans="1:7" x14ac:dyDescent="0.2">
      <c r="A8" s="5" t="s">
        <v>3</v>
      </c>
      <c r="B8" s="5"/>
      <c r="C8" s="5"/>
      <c r="D8" s="5"/>
      <c r="E8" s="5"/>
      <c r="F8" s="46"/>
      <c r="G8" s="46"/>
    </row>
    <row r="9" spans="1:7" x14ac:dyDescent="0.2">
      <c r="A9" s="47" t="s">
        <v>4</v>
      </c>
      <c r="B9" s="47"/>
      <c r="C9" s="47"/>
      <c r="D9" s="47"/>
      <c r="E9" s="47"/>
      <c r="F9" s="4">
        <v>936212</v>
      </c>
      <c r="G9" s="4"/>
    </row>
    <row r="10" spans="1:7" x14ac:dyDescent="0.2">
      <c r="A10" s="5" t="s">
        <v>5</v>
      </c>
      <c r="B10" s="5"/>
      <c r="C10" s="5"/>
      <c r="D10" s="5"/>
      <c r="E10" s="5"/>
      <c r="F10" s="46"/>
      <c r="G10" s="46"/>
    </row>
    <row r="11" spans="1:7" x14ac:dyDescent="0.2">
      <c r="A11" s="7" t="s">
        <v>6</v>
      </c>
      <c r="B11" s="8"/>
      <c r="C11" s="8"/>
      <c r="D11" s="8"/>
      <c r="E11" s="9"/>
      <c r="F11" s="4">
        <v>0</v>
      </c>
      <c r="G11" s="4"/>
    </row>
    <row r="12" spans="1:7" x14ac:dyDescent="0.2">
      <c r="A12" s="7" t="s">
        <v>7</v>
      </c>
      <c r="B12" s="8"/>
      <c r="C12" s="8"/>
      <c r="D12" s="8"/>
      <c r="E12" s="9"/>
      <c r="F12" s="4">
        <f>F13+F14</f>
        <v>45664.61</v>
      </c>
      <c r="G12" s="4"/>
    </row>
    <row r="13" spans="1:7" x14ac:dyDescent="0.2">
      <c r="A13" s="15" t="s">
        <v>8</v>
      </c>
      <c r="B13" s="27"/>
      <c r="C13" s="27"/>
      <c r="D13" s="27"/>
      <c r="E13" s="28"/>
      <c r="F13" s="48">
        <v>37700</v>
      </c>
      <c r="G13" s="48"/>
    </row>
    <row r="14" spans="1:7" ht="11.25" customHeight="1" x14ac:dyDescent="0.2">
      <c r="A14" s="15" t="s">
        <v>9</v>
      </c>
      <c r="B14" s="27"/>
      <c r="C14" s="27"/>
      <c r="D14" s="27"/>
      <c r="E14" s="28"/>
      <c r="F14" s="19">
        <v>7964.61</v>
      </c>
      <c r="G14" s="20"/>
    </row>
    <row r="15" spans="1:7" x14ac:dyDescent="0.2">
      <c r="A15" s="7" t="s">
        <v>10</v>
      </c>
      <c r="B15" s="8"/>
      <c r="C15" s="8"/>
      <c r="D15" s="8"/>
      <c r="E15" s="9"/>
      <c r="F15" s="4">
        <f>F16</f>
        <v>270347</v>
      </c>
      <c r="G15" s="4"/>
    </row>
    <row r="16" spans="1:7" x14ac:dyDescent="0.2">
      <c r="A16" s="15" t="s">
        <v>11</v>
      </c>
      <c r="B16" s="27"/>
      <c r="C16" s="27"/>
      <c r="D16" s="27"/>
      <c r="E16" s="28"/>
      <c r="F16" s="48">
        <v>270347</v>
      </c>
      <c r="G16" s="48"/>
    </row>
    <row r="17" spans="1:7" x14ac:dyDescent="0.2">
      <c r="A17" s="7" t="s">
        <v>12</v>
      </c>
      <c r="B17" s="8"/>
      <c r="C17" s="8"/>
      <c r="D17" s="8"/>
      <c r="E17" s="9"/>
      <c r="F17" s="4">
        <v>0</v>
      </c>
      <c r="G17" s="4"/>
    </row>
    <row r="18" spans="1:7" x14ac:dyDescent="0.2">
      <c r="A18" s="7" t="s">
        <v>14</v>
      </c>
      <c r="B18" s="8"/>
      <c r="C18" s="8"/>
      <c r="D18" s="8"/>
      <c r="E18" s="9"/>
      <c r="F18" s="4">
        <v>0</v>
      </c>
      <c r="G18" s="4"/>
    </row>
    <row r="19" spans="1:7" ht="12" customHeight="1" x14ac:dyDescent="0.2">
      <c r="A19" s="7" t="s">
        <v>15</v>
      </c>
      <c r="B19" s="8"/>
      <c r="C19" s="8"/>
      <c r="D19" s="8"/>
      <c r="E19" s="9"/>
      <c r="F19" s="4">
        <f>F20</f>
        <v>26931.940000000002</v>
      </c>
      <c r="G19" s="4"/>
    </row>
    <row r="20" spans="1:7" ht="26.25" customHeight="1" x14ac:dyDescent="0.2">
      <c r="A20" s="49" t="s">
        <v>46</v>
      </c>
      <c r="B20" s="50"/>
      <c r="C20" s="50"/>
      <c r="D20" s="50"/>
      <c r="E20" s="51"/>
      <c r="F20" s="48">
        <f>5066.6+7091.34+14774</f>
        <v>26931.940000000002</v>
      </c>
      <c r="G20" s="48"/>
    </row>
    <row r="21" spans="1:7" x14ac:dyDescent="0.2">
      <c r="A21" s="7" t="s">
        <v>17</v>
      </c>
      <c r="B21" s="8"/>
      <c r="C21" s="8"/>
      <c r="D21" s="8"/>
      <c r="E21" s="9"/>
      <c r="F21" s="4">
        <f>F22+F23+F24+F25+F26+F27+F28+F29+F30</f>
        <v>224728</v>
      </c>
      <c r="G21" s="4"/>
    </row>
    <row r="22" spans="1:7" x14ac:dyDescent="0.2">
      <c r="A22" s="15" t="s">
        <v>47</v>
      </c>
      <c r="B22" s="27"/>
      <c r="C22" s="27"/>
      <c r="D22" s="27"/>
      <c r="E22" s="28"/>
      <c r="F22" s="19">
        <v>4340</v>
      </c>
      <c r="G22" s="20"/>
    </row>
    <row r="23" spans="1:7" x14ac:dyDescent="0.2">
      <c r="A23" s="15" t="s">
        <v>48</v>
      </c>
      <c r="B23" s="27"/>
      <c r="C23" s="27"/>
      <c r="D23" s="27"/>
      <c r="E23" s="28"/>
      <c r="F23" s="19">
        <v>8890</v>
      </c>
      <c r="G23" s="20"/>
    </row>
    <row r="24" spans="1:7" x14ac:dyDescent="0.2">
      <c r="A24" s="15" t="s">
        <v>49</v>
      </c>
      <c r="B24" s="27"/>
      <c r="C24" s="27"/>
      <c r="D24" s="27"/>
      <c r="E24" s="28"/>
      <c r="F24" s="19">
        <v>32700</v>
      </c>
      <c r="G24" s="20"/>
    </row>
    <row r="25" spans="1:7" x14ac:dyDescent="0.2">
      <c r="A25" s="15" t="s">
        <v>50</v>
      </c>
      <c r="B25" s="27"/>
      <c r="C25" s="27"/>
      <c r="D25" s="27"/>
      <c r="E25" s="28"/>
      <c r="F25" s="19">
        <v>39500</v>
      </c>
      <c r="G25" s="20"/>
    </row>
    <row r="26" spans="1:7" x14ac:dyDescent="0.2">
      <c r="A26" s="15" t="s">
        <v>51</v>
      </c>
      <c r="B26" s="27"/>
      <c r="C26" s="27"/>
      <c r="D26" s="27"/>
      <c r="E26" s="28"/>
      <c r="F26" s="19">
        <v>22990</v>
      </c>
      <c r="G26" s="20"/>
    </row>
    <row r="27" spans="1:7" x14ac:dyDescent="0.2">
      <c r="A27" s="15" t="s">
        <v>52</v>
      </c>
      <c r="B27" s="27"/>
      <c r="C27" s="27"/>
      <c r="D27" s="27"/>
      <c r="E27" s="28"/>
      <c r="F27" s="19">
        <v>36400</v>
      </c>
      <c r="G27" s="20"/>
    </row>
    <row r="28" spans="1:7" x14ac:dyDescent="0.2">
      <c r="A28" s="15" t="s">
        <v>53</v>
      </c>
      <c r="B28" s="27"/>
      <c r="C28" s="27"/>
      <c r="D28" s="27"/>
      <c r="E28" s="28"/>
      <c r="F28" s="19">
        <v>30930</v>
      </c>
      <c r="G28" s="20"/>
    </row>
    <row r="29" spans="1:7" x14ac:dyDescent="0.2">
      <c r="A29" s="15" t="s">
        <v>54</v>
      </c>
      <c r="B29" s="27"/>
      <c r="C29" s="27"/>
      <c r="D29" s="27"/>
      <c r="E29" s="28"/>
      <c r="F29" s="19">
        <v>46480</v>
      </c>
      <c r="G29" s="20"/>
    </row>
    <row r="30" spans="1:7" x14ac:dyDescent="0.2">
      <c r="A30" s="24" t="s">
        <v>55</v>
      </c>
      <c r="B30" s="25"/>
      <c r="C30" s="25"/>
      <c r="D30" s="25"/>
      <c r="E30" s="26"/>
      <c r="F30" s="19">
        <f>1499+999</f>
        <v>2498</v>
      </c>
      <c r="G30" s="20"/>
    </row>
    <row r="31" spans="1:7" x14ac:dyDescent="0.2">
      <c r="A31" s="7" t="s">
        <v>22</v>
      </c>
      <c r="B31" s="8"/>
      <c r="C31" s="8"/>
      <c r="D31" s="8"/>
      <c r="E31" s="9"/>
      <c r="F31" s="4">
        <v>0</v>
      </c>
      <c r="G31" s="4"/>
    </row>
    <row r="32" spans="1:7" x14ac:dyDescent="0.2">
      <c r="A32" s="7" t="s">
        <v>26</v>
      </c>
      <c r="B32" s="8"/>
      <c r="C32" s="8"/>
      <c r="D32" s="8"/>
      <c r="E32" s="9"/>
      <c r="F32" s="4">
        <f>F33</f>
        <v>3100</v>
      </c>
      <c r="G32" s="4"/>
    </row>
    <row r="33" spans="1:7" x14ac:dyDescent="0.2">
      <c r="A33" s="24" t="s">
        <v>56</v>
      </c>
      <c r="B33" s="25"/>
      <c r="C33" s="25"/>
      <c r="D33" s="25"/>
      <c r="E33" s="26"/>
      <c r="F33" s="19">
        <v>3100</v>
      </c>
      <c r="G33" s="20"/>
    </row>
    <row r="34" spans="1:7" x14ac:dyDescent="0.2">
      <c r="A34" s="7" t="s">
        <v>27</v>
      </c>
      <c r="B34" s="8"/>
      <c r="C34" s="8"/>
      <c r="D34" s="8"/>
      <c r="E34" s="9"/>
      <c r="F34" s="35">
        <v>0</v>
      </c>
      <c r="G34" s="36"/>
    </row>
    <row r="35" spans="1:7" x14ac:dyDescent="0.2">
      <c r="A35" s="7" t="s">
        <v>28</v>
      </c>
      <c r="B35" s="8"/>
      <c r="C35" s="8"/>
      <c r="D35" s="8"/>
      <c r="E35" s="9"/>
      <c r="F35" s="4">
        <v>0</v>
      </c>
      <c r="G35" s="4"/>
    </row>
    <row r="36" spans="1:7" x14ac:dyDescent="0.2">
      <c r="A36" s="7" t="s">
        <v>30</v>
      </c>
      <c r="B36" s="8"/>
      <c r="C36" s="8"/>
      <c r="D36" s="8"/>
      <c r="E36" s="9"/>
      <c r="F36" s="4">
        <f>F37+F39+F38+F40</f>
        <v>172977.22</v>
      </c>
      <c r="G36" s="4"/>
    </row>
    <row r="37" spans="1:7" x14ac:dyDescent="0.2">
      <c r="A37" s="52" t="s">
        <v>31</v>
      </c>
      <c r="B37" s="52"/>
      <c r="C37" s="52"/>
      <c r="D37" s="52"/>
      <c r="E37" s="52"/>
      <c r="F37" s="48">
        <f>9717.62</f>
        <v>9717.6200000000008</v>
      </c>
      <c r="G37" s="48"/>
    </row>
    <row r="38" spans="1:7" x14ac:dyDescent="0.2">
      <c r="A38" s="52" t="s">
        <v>33</v>
      </c>
      <c r="B38" s="52"/>
      <c r="C38" s="52"/>
      <c r="D38" s="52"/>
      <c r="E38" s="52"/>
      <c r="F38" s="48">
        <f>13015.1</f>
        <v>13015.1</v>
      </c>
      <c r="G38" s="48"/>
    </row>
    <row r="39" spans="1:7" x14ac:dyDescent="0.2">
      <c r="A39" s="52" t="s">
        <v>32</v>
      </c>
      <c r="B39" s="52"/>
      <c r="C39" s="52"/>
      <c r="D39" s="52"/>
      <c r="E39" s="52"/>
      <c r="F39" s="48">
        <f>90404.26</f>
        <v>90404.26</v>
      </c>
      <c r="G39" s="48"/>
    </row>
    <row r="40" spans="1:7" x14ac:dyDescent="0.2">
      <c r="A40" s="52" t="s">
        <v>57</v>
      </c>
      <c r="B40" s="52"/>
      <c r="C40" s="52"/>
      <c r="D40" s="52"/>
      <c r="E40" s="52"/>
      <c r="F40" s="48">
        <f>59840.24</f>
        <v>59840.24</v>
      </c>
      <c r="G40" s="48"/>
    </row>
    <row r="41" spans="1:7" ht="12.75" customHeight="1" x14ac:dyDescent="0.2">
      <c r="A41" s="7" t="s">
        <v>35</v>
      </c>
      <c r="B41" s="8"/>
      <c r="C41" s="8"/>
      <c r="D41" s="8"/>
      <c r="E41" s="9"/>
      <c r="F41" s="4">
        <f>F42+F43</f>
        <v>140609.19999999998</v>
      </c>
      <c r="G41" s="4"/>
    </row>
    <row r="42" spans="1:7" ht="12.75" customHeight="1" x14ac:dyDescent="0.2">
      <c r="A42" s="49" t="s">
        <v>36</v>
      </c>
      <c r="B42" s="50"/>
      <c r="C42" s="50"/>
      <c r="D42" s="50"/>
      <c r="E42" s="51"/>
      <c r="F42" s="48">
        <f>67600+135.2+1960.4+18319.6</f>
        <v>88015.199999999983</v>
      </c>
      <c r="G42" s="48"/>
    </row>
    <row r="43" spans="1:7" x14ac:dyDescent="0.2">
      <c r="A43" s="49" t="s">
        <v>58</v>
      </c>
      <c r="B43" s="50"/>
      <c r="C43" s="50"/>
      <c r="D43" s="50"/>
      <c r="E43" s="51"/>
      <c r="F43" s="19">
        <f>41380+11214</f>
        <v>52594</v>
      </c>
      <c r="G43" s="20"/>
    </row>
    <row r="44" spans="1:7" x14ac:dyDescent="0.2">
      <c r="A44" s="7" t="s">
        <v>38</v>
      </c>
      <c r="B44" s="53"/>
      <c r="C44" s="53"/>
      <c r="D44" s="53"/>
      <c r="E44" s="54"/>
      <c r="F44" s="4">
        <f>F45</f>
        <v>20512.61</v>
      </c>
      <c r="G44" s="4"/>
    </row>
    <row r="45" spans="1:7" x14ac:dyDescent="0.2">
      <c r="A45" s="52" t="s">
        <v>39</v>
      </c>
      <c r="B45" s="52"/>
      <c r="C45" s="52"/>
      <c r="D45" s="52"/>
      <c r="E45" s="52"/>
      <c r="F45" s="48">
        <v>20512.61</v>
      </c>
      <c r="G45" s="48"/>
    </row>
    <row r="46" spans="1:7" x14ac:dyDescent="0.2">
      <c r="A46" s="7" t="s">
        <v>41</v>
      </c>
      <c r="B46" s="8"/>
      <c r="C46" s="8"/>
      <c r="D46" s="8"/>
      <c r="E46" s="9"/>
      <c r="F46" s="4">
        <v>0</v>
      </c>
      <c r="G46" s="4"/>
    </row>
    <row r="47" spans="1:7" x14ac:dyDescent="0.2">
      <c r="A47" s="7" t="s">
        <v>42</v>
      </c>
      <c r="B47" s="8"/>
      <c r="C47" s="8"/>
      <c r="D47" s="8"/>
      <c r="E47" s="9"/>
      <c r="F47" s="4">
        <f>F12+F15+F19+F21+F31+F32+F36+F41+F44</f>
        <v>904870.58</v>
      </c>
      <c r="G47" s="4"/>
    </row>
    <row r="48" spans="1:7" x14ac:dyDescent="0.2">
      <c r="A48" s="7" t="s">
        <v>43</v>
      </c>
      <c r="B48" s="8"/>
      <c r="C48" s="8"/>
      <c r="D48" s="8"/>
      <c r="E48" s="9"/>
      <c r="F48" s="4">
        <f>F7+F9-F47</f>
        <v>387129.12</v>
      </c>
      <c r="G48" s="4"/>
    </row>
  </sheetData>
  <mergeCells count="85">
    <mergeCell ref="A46:E46"/>
    <mergeCell ref="F46:G46"/>
    <mergeCell ref="A47:E47"/>
    <mergeCell ref="F47:G47"/>
    <mergeCell ref="A48:E48"/>
    <mergeCell ref="F48:G48"/>
    <mergeCell ref="A43:E43"/>
    <mergeCell ref="F43:G43"/>
    <mergeCell ref="A44:E44"/>
    <mergeCell ref="F44:G44"/>
    <mergeCell ref="A45:E45"/>
    <mergeCell ref="F45:G45"/>
    <mergeCell ref="A40:E40"/>
    <mergeCell ref="F40:G40"/>
    <mergeCell ref="A41:E41"/>
    <mergeCell ref="F41:G41"/>
    <mergeCell ref="A42:E42"/>
    <mergeCell ref="F42:G42"/>
    <mergeCell ref="A37:E37"/>
    <mergeCell ref="F37:G37"/>
    <mergeCell ref="A38:E38"/>
    <mergeCell ref="F38:G38"/>
    <mergeCell ref="A39:E39"/>
    <mergeCell ref="F39:G39"/>
    <mergeCell ref="A34:E34"/>
    <mergeCell ref="F34:G34"/>
    <mergeCell ref="A35:E35"/>
    <mergeCell ref="F35:G35"/>
    <mergeCell ref="A36:E36"/>
    <mergeCell ref="F36:G36"/>
    <mergeCell ref="A31:E31"/>
    <mergeCell ref="F31:G31"/>
    <mergeCell ref="A32:E32"/>
    <mergeCell ref="F32:G32"/>
    <mergeCell ref="A33:E33"/>
    <mergeCell ref="F33:G33"/>
    <mergeCell ref="A28:E28"/>
    <mergeCell ref="F28:G28"/>
    <mergeCell ref="A29:E29"/>
    <mergeCell ref="F29:G29"/>
    <mergeCell ref="A30:E30"/>
    <mergeCell ref="F30:G30"/>
    <mergeCell ref="A25:E25"/>
    <mergeCell ref="F25:G25"/>
    <mergeCell ref="A26:E26"/>
    <mergeCell ref="F26:G26"/>
    <mergeCell ref="A27:E27"/>
    <mergeCell ref="F27:G27"/>
    <mergeCell ref="A22:E22"/>
    <mergeCell ref="F22:G22"/>
    <mergeCell ref="A23:E23"/>
    <mergeCell ref="F23:G23"/>
    <mergeCell ref="A24:E24"/>
    <mergeCell ref="F24:G24"/>
    <mergeCell ref="A19:E19"/>
    <mergeCell ref="F19:G19"/>
    <mergeCell ref="A20:E20"/>
    <mergeCell ref="F20:G20"/>
    <mergeCell ref="A21:E21"/>
    <mergeCell ref="F21:G21"/>
    <mergeCell ref="A16:E16"/>
    <mergeCell ref="F16:G16"/>
    <mergeCell ref="A17:E17"/>
    <mergeCell ref="F17:G17"/>
    <mergeCell ref="A18:E18"/>
    <mergeCell ref="F18:G18"/>
    <mergeCell ref="A13:E13"/>
    <mergeCell ref="F13:G13"/>
    <mergeCell ref="A14:E14"/>
    <mergeCell ref="F14:G14"/>
    <mergeCell ref="A15:E15"/>
    <mergeCell ref="F15:G15"/>
    <mergeCell ref="A10:E10"/>
    <mergeCell ref="F10:G10"/>
    <mergeCell ref="A11:E11"/>
    <mergeCell ref="F11:G11"/>
    <mergeCell ref="A12:E12"/>
    <mergeCell ref="F12:G12"/>
    <mergeCell ref="A2:G5"/>
    <mergeCell ref="A7:E7"/>
    <mergeCell ref="F7:G7"/>
    <mergeCell ref="A8:E8"/>
    <mergeCell ref="F8:G8"/>
    <mergeCell ref="A9:E9"/>
    <mergeCell ref="F9:G9"/>
  </mergeCells>
  <pageMargins left="0.74803149606299213" right="0.31496062992125984" top="0.39370078740157483" bottom="0.39370078740157483" header="0.15748031496062992" footer="0.1574803149606299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начальное 4кв.   </vt:lpstr>
      <vt:lpstr>старшее 4кв.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dcterms:created xsi:type="dcterms:W3CDTF">2022-04-27T03:10:25Z</dcterms:created>
  <dcterms:modified xsi:type="dcterms:W3CDTF">2022-04-27T03:10:39Z</dcterms:modified>
</cp:coreProperties>
</file>